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4_1 Přípojky tlakové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18" i="1" s="1"/>
  <c r="I50" i="1"/>
  <c r="I49" i="1"/>
  <c r="I48" i="1"/>
  <c r="I47" i="1"/>
  <c r="G39" i="1"/>
  <c r="F39" i="1"/>
  <c r="G43" i="12"/>
  <c r="AC43" i="12"/>
  <c r="AD43" i="12"/>
  <c r="G9" i="12"/>
  <c r="G8" i="12" s="1"/>
  <c r="I9" i="12"/>
  <c r="I8" i="12" s="1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1" i="12"/>
  <c r="I11" i="12"/>
  <c r="K11" i="12"/>
  <c r="K8" i="12" s="1"/>
  <c r="M11" i="12"/>
  <c r="O11" i="12"/>
  <c r="Q11" i="12"/>
  <c r="U11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3" i="12"/>
  <c r="M23" i="12" s="1"/>
  <c r="M22" i="12" s="1"/>
  <c r="I23" i="12"/>
  <c r="K23" i="12"/>
  <c r="K22" i="12" s="1"/>
  <c r="O23" i="12"/>
  <c r="Q23" i="12"/>
  <c r="U23" i="12"/>
  <c r="U22" i="12" s="1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O22" i="12" s="1"/>
  <c r="Q25" i="12"/>
  <c r="U25" i="12"/>
  <c r="G26" i="12"/>
  <c r="M26" i="12" s="1"/>
  <c r="I26" i="12"/>
  <c r="I22" i="12" s="1"/>
  <c r="K26" i="12"/>
  <c r="O26" i="12"/>
  <c r="Q26" i="12"/>
  <c r="Q22" i="12" s="1"/>
  <c r="U26" i="12"/>
  <c r="G27" i="12"/>
  <c r="M27" i="12" s="1"/>
  <c r="I27" i="12"/>
  <c r="K27" i="12"/>
  <c r="O27" i="12"/>
  <c r="Q27" i="12"/>
  <c r="U27" i="12"/>
  <c r="G29" i="12"/>
  <c r="G28" i="12" s="1"/>
  <c r="I29" i="12"/>
  <c r="I28" i="12" s="1"/>
  <c r="K29" i="12"/>
  <c r="O29" i="12"/>
  <c r="O28" i="12" s="1"/>
  <c r="Q29" i="12"/>
  <c r="Q28" i="12" s="1"/>
  <c r="U29" i="12"/>
  <c r="G30" i="12"/>
  <c r="M30" i="12" s="1"/>
  <c r="I30" i="12"/>
  <c r="K30" i="12"/>
  <c r="O30" i="12"/>
  <c r="Q30" i="12"/>
  <c r="U30" i="12"/>
  <c r="G31" i="12"/>
  <c r="I31" i="12"/>
  <c r="K31" i="12"/>
  <c r="K28" i="12" s="1"/>
  <c r="M31" i="12"/>
  <c r="O31" i="12"/>
  <c r="Q31" i="12"/>
  <c r="U31" i="12"/>
  <c r="U28" i="12" s="1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O35" i="12"/>
  <c r="Q35" i="12"/>
  <c r="U35" i="12"/>
  <c r="G36" i="12"/>
  <c r="I36" i="12"/>
  <c r="K36" i="12"/>
  <c r="M36" i="12"/>
  <c r="M35" i="12" s="1"/>
  <c r="O36" i="12"/>
  <c r="Q36" i="12"/>
  <c r="U36" i="12"/>
  <c r="G37" i="12"/>
  <c r="K37" i="12"/>
  <c r="O37" i="12"/>
  <c r="U37" i="12"/>
  <c r="G38" i="12"/>
  <c r="M38" i="12" s="1"/>
  <c r="M37" i="12" s="1"/>
  <c r="I38" i="12"/>
  <c r="I37" i="12" s="1"/>
  <c r="K38" i="12"/>
  <c r="O38" i="12"/>
  <c r="Q38" i="12"/>
  <c r="Q37" i="12" s="1"/>
  <c r="U38" i="12"/>
  <c r="I39" i="12"/>
  <c r="K39" i="12"/>
  <c r="Q39" i="12"/>
  <c r="U39" i="12"/>
  <c r="G40" i="12"/>
  <c r="I40" i="12"/>
  <c r="K40" i="12"/>
  <c r="M40" i="12"/>
  <c r="O40" i="12"/>
  <c r="Q40" i="12"/>
  <c r="U40" i="12"/>
  <c r="G41" i="12"/>
  <c r="G39" i="12" s="1"/>
  <c r="I41" i="12"/>
  <c r="K41" i="12"/>
  <c r="O41" i="12"/>
  <c r="O39" i="12" s="1"/>
  <c r="Q41" i="12"/>
  <c r="U41" i="12"/>
  <c r="I20" i="1"/>
  <c r="I19" i="1"/>
  <c r="I17" i="1"/>
  <c r="I16" i="1"/>
  <c r="I53" i="1"/>
  <c r="G27" i="1"/>
  <c r="F40" i="1"/>
  <c r="G28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M41" i="12"/>
  <c r="M39" i="12" s="1"/>
  <c r="M29" i="12"/>
  <c r="M28" i="12" s="1"/>
  <c r="G22" i="12"/>
  <c r="M9" i="12"/>
  <c r="M8" i="12" s="1"/>
  <c r="I21" i="1"/>
  <c r="H40" i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<sst xmlns="http://schemas.openxmlformats.org/spreadsheetml/2006/main" count="274" uniqueCount="168">
  <si>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</si>
  <si>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</si>
  <si>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</si>
  <si>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</si>
  <si>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</si>
  <si>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</si>
  <si>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</si>
  <si>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</si>
  <si>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</si>
  <si>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</si>
  <si>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</si>
  <si>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</si>
  <si>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</si>
  <si>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</si>
  <si>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</si>
  <si>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</si>
  <si>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</si>
  <si>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</si>
  <si>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</si>
  <si>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</si>
  <si>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</si>
  <si>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</si>
  <si>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</si>
  <si>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</si>
  <si>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</si>
  <si>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</si>
  <si>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</si>
  <si>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</si>
  <si>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</si>
  <si>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</si>
  <si>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</si>
  <si>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</si>
  <si>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</si>
  <si>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</si>
  <si>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</si>
  <si>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</si>
  <si>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</si>
  <si>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</si>
  <si>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</si>
  <si>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</si>
  <si>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</si>
  <si>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</si>
  <si>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</si>
  <si>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04.1 Přípojky tlakové kanalizace</t>
  </si>
  <si>
    <t>Rozpočet:</t>
  </si>
  <si>
    <t>Misto</t>
  </si>
  <si>
    <t>Bohumín,Skřečoň -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</si>
  <si>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</si>
  <si>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</si>
  <si>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</si>
  <si>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</si>
  <si>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</si>
  <si>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</si>
  <si>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</si>
  <si>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</si>
  <si>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</si>
  <si>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</si>
  <si>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</si>
  <si>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8</t>
  </si>
  <si>
    <t>Trubní vedení</t>
  </si>
  <si>
    <t>89</t>
  </si>
  <si>
    <t>Ostatní konstrukce na trub.ved</t>
  </si>
  <si>
    <t>93</t>
  </si>
  <si>
    <t>Dokončovací práce inž.staveb</t>
  </si>
  <si>
    <t>99</t>
  </si>
  <si>
    <t>Staveništní přesun hmot</t>
  </si>
  <si>
    <t>M21</t>
  </si>
  <si>
    <t>Elektromontáže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</si>
  <si>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</si>
  <si>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</si>
  <si>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</si>
  <si>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</si>
  <si>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</si>
  <si>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</si>
  <si>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</si>
  <si>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</si>
  <si>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</si>
  <si>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</si>
  <si>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</si>
  <si>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</si>
  <si>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</si>
  <si>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</si>
  <si>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</si>
  <si>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</si>
  <si>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</si>
  <si>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</si>
  <si>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</si>
  <si>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</si>
  <si>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</si>
  <si>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</si>
  <si>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</si>
  <si>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</si>
  <si>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</si>
  <si>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</si>
  <si>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</si>
  <si>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</si>
  <si>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</si>
  <si>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</si>
  <si>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</si>
  <si>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800000001VP</t>
  </si>
  <si>
    <t>Zemní práce pro přípojku-sejmutí krytu/ornice,výko, lože,obsyp,zásyp,zp.vysprav, odvoz přeb na skladku</t>
  </si>
  <si>
    <t>bm</t>
  </si>
  <si>
    <t>POL1_0</t>
  </si>
  <si>
    <t>871171121R00</t>
  </si>
  <si>
    <t>Montáž trubek polyetylenových ve výkopu d 40 mm</t>
  </si>
  <si>
    <t>m</t>
  </si>
  <si>
    <t>286136643VP</t>
  </si>
  <si>
    <t>Trubka Wavin TS kanalizace SDR11 40x3,8 mm, dl. 100 m, PE100 RC třívrstvé potrubí, barva zelená</t>
  </si>
  <si>
    <t>POL3_0</t>
  </si>
  <si>
    <t>34140842R</t>
  </si>
  <si>
    <t>Vodič izolovaný s Cu jádrem H07V-R 4mm2</t>
  </si>
  <si>
    <t>283141494R</t>
  </si>
  <si>
    <t>Fólie výstražná pro kanal. š. 300 mm hnědá</t>
  </si>
  <si>
    <t>891211111R00</t>
  </si>
  <si>
    <t>Montáž vodovodních šoupátek ve výkopu DN 50</t>
  </si>
  <si>
    <t>kus</t>
  </si>
  <si>
    <t>8910001.VP</t>
  </si>
  <si>
    <t>ŠOUPĚ č.D480 na PVC/PE D=63mm, pro odpad.vodu s desk.uzáv.HAWLE</t>
  </si>
  <si>
    <t>ks</t>
  </si>
  <si>
    <t>42293250R</t>
  </si>
  <si>
    <t>HAWLE souprava zemní 9500E2 DN50 -100, , voda + plyn,teleskop zákop soupr 1,3-1,8m</t>
  </si>
  <si>
    <t>899401112R00</t>
  </si>
  <si>
    <t>Osazení poklopů litinových šoupátkových</t>
  </si>
  <si>
    <t>422915501R</t>
  </si>
  <si>
    <t>Deska nosná šoupátkového poklopu</t>
  </si>
  <si>
    <t>422913521R</t>
  </si>
  <si>
    <t>Poklop litinový šoupátkový samonivelační D400</t>
  </si>
  <si>
    <t>28613086.MR</t>
  </si>
  <si>
    <t>Elektroredukce d  63- 40 mm PE 100 ELGEF Plus</t>
  </si>
  <si>
    <t>28613088.MR</t>
  </si>
  <si>
    <t>Elektroredukce d  90- 63 mm PE 100 ELGEF Plus</t>
  </si>
  <si>
    <t>890000001VP</t>
  </si>
  <si>
    <t>ČS -balená - viz D.1.T.8-zajištění proti vztlaku , spod vody</t>
  </si>
  <si>
    <t>890000002VP</t>
  </si>
  <si>
    <t>Montáž technologie ČS</t>
  </si>
  <si>
    <t>hod</t>
  </si>
  <si>
    <t>890000003VP</t>
  </si>
  <si>
    <t>Osazení ČS ve výkopu</t>
  </si>
  <si>
    <t>890000004VP</t>
  </si>
  <si>
    <t>Obetonování ČS proti vztlaku spodní vody, 1,05m3 C25/30</t>
  </si>
  <si>
    <t>890000005VP</t>
  </si>
  <si>
    <t xml:space="preserve">provedení zaškolení vlastníků RD-obsluha a ovládní, protokolární předání veřejné části přípojky a DČS </t>
  </si>
  <si>
    <t>930000001VP</t>
  </si>
  <si>
    <t>Zaměření v systému S-JTSK a bpv dle směrnice SmVaK</t>
  </si>
  <si>
    <t>930000002VP</t>
  </si>
  <si>
    <t>Geodet práce-vytýčení prostorové polohy stavby</t>
  </si>
  <si>
    <t>soubor</t>
  </si>
  <si>
    <t>930000003VP</t>
  </si>
  <si>
    <t>Geodet práce-zaměření skuteč provedení stavby</t>
  </si>
  <si>
    <t>930000004VP</t>
  </si>
  <si>
    <t>Dokumentace skutečného provedení stavby, 4 paré dokumentace</t>
  </si>
  <si>
    <t>930000005VP</t>
  </si>
  <si>
    <t>Výchozí revize elektro pro napojení DČS</t>
  </si>
  <si>
    <t>930000006VP</t>
  </si>
  <si>
    <t>Demontáž + zpětná montáž oplocení</t>
  </si>
  <si>
    <t>998000001VP</t>
  </si>
  <si>
    <t>Přesun hmot, trubní vedení</t>
  </si>
  <si>
    <t>M21000001VP</t>
  </si>
  <si>
    <t>Zemní práce vč lože obsypu,zásypu, DOD+MTZ chráničky Kopoflex DN50</t>
  </si>
  <si>
    <t>230170001R00</t>
  </si>
  <si>
    <t>Příprava pro zkoušku těsnosti, DN do 40</t>
  </si>
  <si>
    <t>sada</t>
  </si>
  <si>
    <t>230170011R00</t>
  </si>
  <si>
    <t>Zkouška těsnosti potrubí, DN do 40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</si>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</sst>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SUMIF(F47:F52,A16,I47:I52)+SUMIF(F47:F52,"PSU",I47:I52)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SUMIF(F47:F52,A17,I47:I52)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SUMIF(F47:F52,A18,I47:I52)</f>
        <v>0</v>
      </c>
      <c r="J18" s="93"/>
    </row>
    <row r="19" spans="1:10" ht="23.25" customHeight="1" x14ac:dyDescent="0.2">
      <c r="A19" s="193" t="s">
        <v>70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SUMIF(F47:F52,A19,I47:I52)</f>
        <v>0</v>
      </c>
      <c r="J19" s="93"/>
    </row>
    <row r="20" spans="1:10" ht="23.25" customHeight="1" x14ac:dyDescent="0.2">
      <c r="A20" s="193" t="s">
        <v>71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SUMIF(F47:F52,A20,I47:I52)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Pol'!AC43</f>
        <v>0</v>
      </c>
      <c r="G39" s="148">
        <f>'Rozpočet Pol'!AD43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Pol'!G22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Pol'!G28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Pol'!G35</f>
        <v>0</v>
      </c>
      <c r="J50" s="185"/>
    </row>
    <row r="51" spans="1:10" ht="25.5" customHeight="1" x14ac:dyDescent="0.2">
      <c r="A51" s="163"/>
      <c r="B51" s="166" t="s">
        <v>66</v>
      </c>
      <c r="C51" s="165" t="s">
        <v>67</v>
      </c>
      <c r="D51" s="167"/>
      <c r="E51" s="167"/>
      <c r="F51" s="183" t="s">
        <v>25</v>
      </c>
      <c r="G51" s="184"/>
      <c r="H51" s="184"/>
      <c r="I51" s="185">
        <f>'Rozpočet Pol'!G37</f>
        <v>0</v>
      </c>
      <c r="J51" s="185"/>
    </row>
    <row r="52" spans="1:10" ht="25.5" customHeight="1" x14ac:dyDescent="0.2">
      <c r="A52" s="163"/>
      <c r="B52" s="177" t="s">
        <v>68</v>
      </c>
      <c r="C52" s="178" t="s">
        <v>69</v>
      </c>
      <c r="D52" s="179"/>
      <c r="E52" s="179"/>
      <c r="F52" s="186" t="s">
        <v>25</v>
      </c>
      <c r="G52" s="187"/>
      <c r="H52" s="187"/>
      <c r="I52" s="188">
        <f>'Rozpočet Pol'!G39</f>
        <v>0</v>
      </c>
      <c r="J52" s="188"/>
    </row>
    <row r="53" spans="1:10" ht="25.5" customHeight="1" x14ac:dyDescent="0.2">
      <c r="A53" s="164"/>
      <c r="B53" s="170" t="s">
        <v>1</v>
      </c>
      <c r="C53" s="170"/>
      <c r="D53" s="171"/>
      <c r="E53" s="171"/>
      <c r="F53" s="189"/>
      <c r="G53" s="190"/>
      <c r="H53" s="190"/>
      <c r="I53" s="191">
        <f>SUM(I47:I52)</f>
        <v>0</v>
      </c>
      <c r="J53" s="191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73</v>
      </c>
    </row>
    <row r="2" spans="1:60" ht="24.95" customHeight="1" x14ac:dyDescent="0.2">
      <c r="A2" s="202" t="s">
        <v>72</v>
      </c>
      <c r="B2" s="196"/>
      <c r="C2" s="197" t="s">
        <v>46</v>
      </c>
      <c r="D2" s="198"/>
      <c r="E2" s="198"/>
      <c r="F2" s="198"/>
      <c r="G2" s="204"/>
      <c r="AE2" t="s">
        <v>74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75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76</v>
      </c>
    </row>
    <row r="5" spans="1:60" hidden="1" x14ac:dyDescent="0.2">
      <c r="A5" s="206" t="s">
        <v>77</v>
      </c>
      <c r="B5" s="207"/>
      <c r="C5" s="208"/>
      <c r="D5" s="209"/>
      <c r="E5" s="209"/>
      <c r="F5" s="209"/>
      <c r="G5" s="210"/>
      <c r="AE5" t="s">
        <v>78</v>
      </c>
    </row>
    <row r="7" spans="1:60" ht="38.25" x14ac:dyDescent="0.2">
      <c r="A7" s="215" t="s">
        <v>79</v>
      </c>
      <c r="B7" s="216" t="s">
        <v>80</v>
      </c>
      <c r="C7" s="216" t="s">
        <v>81</v>
      </c>
      <c r="D7" s="215" t="s">
        <v>82</v>
      </c>
      <c r="E7" s="215" t="s">
        <v>83</v>
      </c>
      <c r="F7" s="211" t="s">
        <v>84</v>
      </c>
      <c r="G7" s="232" t="s">
        <v>28</v>
      </c>
      <c r="H7" s="233" t="s">
        <v>29</v>
      </c>
      <c r="I7" s="233" t="s">
        <v>85</v>
      </c>
      <c r="J7" s="233" t="s">
        <v>30</v>
      </c>
      <c r="K7" s="233" t="s">
        <v>86</v>
      </c>
      <c r="L7" s="233" t="s">
        <v>87</v>
      </c>
      <c r="M7" s="233" t="s">
        <v>88</v>
      </c>
      <c r="N7" s="233" t="s">
        <v>89</v>
      </c>
      <c r="O7" s="233" t="s">
        <v>90</v>
      </c>
      <c r="P7" s="233" t="s">
        <v>91</v>
      </c>
      <c r="Q7" s="233" t="s">
        <v>92</v>
      </c>
      <c r="R7" s="233" t="s">
        <v>93</v>
      </c>
      <c r="S7" s="233" t="s">
        <v>94</v>
      </c>
      <c r="T7" s="233" t="s">
        <v>95</v>
      </c>
      <c r="U7" s="218" t="s">
        <v>96</v>
      </c>
    </row>
    <row r="8" spans="1:60" x14ac:dyDescent="0.2">
      <c r="A8" s="234" t="s">
        <v>97</v>
      </c>
      <c r="B8" s="235" t="s">
        <v>58</v>
      </c>
      <c r="C8" s="236" t="s">
        <v>59</v>
      </c>
      <c r="D8" s="237"/>
      <c r="E8" s="238"/>
      <c r="F8" s="239"/>
      <c r="G8" s="239">
        <f>SUMIF(AE9:AE21,"&lt;&gt;NOR",G9:G21)</f>
        <v>0</v>
      </c>
      <c r="H8" s="239"/>
      <c r="I8" s="239">
        <f>SUM(I9:I21)</f>
        <v>0</v>
      </c>
      <c r="J8" s="239"/>
      <c r="K8" s="239">
        <f>SUM(K9:K21)</f>
        <v>0</v>
      </c>
      <c r="L8" s="239"/>
      <c r="M8" s="239">
        <f>SUM(M9:M21)</f>
        <v>0</v>
      </c>
      <c r="N8" s="217"/>
      <c r="O8" s="217">
        <f>SUM(O9:O21)</f>
        <v>1.2129300000000001</v>
      </c>
      <c r="P8" s="217"/>
      <c r="Q8" s="217">
        <f>SUM(Q9:Q21)</f>
        <v>0</v>
      </c>
      <c r="R8" s="217"/>
      <c r="S8" s="217"/>
      <c r="T8" s="234"/>
      <c r="U8" s="217">
        <f>SUM(U9:U21)</f>
        <v>20.83</v>
      </c>
      <c r="AE8" t="s">
        <v>98</v>
      </c>
    </row>
    <row r="9" spans="1:60" ht="33.75" outlineLevel="1" x14ac:dyDescent="0.2">
      <c r="A9" s="213">
        <v>1</v>
      </c>
      <c r="B9" s="219" t="s">
        <v>99</v>
      </c>
      <c r="C9" s="262" t="s">
        <v>100</v>
      </c>
      <c r="D9" s="221" t="s">
        <v>101</v>
      </c>
      <c r="E9" s="227">
        <v>103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</v>
      </c>
      <c r="U9" s="222">
        <f>ROUND(E9*T9,2)</f>
        <v>0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102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103</v>
      </c>
      <c r="C10" s="262" t="s">
        <v>104</v>
      </c>
      <c r="D10" s="221" t="s">
        <v>105</v>
      </c>
      <c r="E10" s="227">
        <v>103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3.5999999999999997E-2</v>
      </c>
      <c r="U10" s="222">
        <f>ROUND(E10*T10,2)</f>
        <v>3.71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102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106</v>
      </c>
      <c r="C11" s="262" t="s">
        <v>107</v>
      </c>
      <c r="D11" s="221" t="s">
        <v>105</v>
      </c>
      <c r="E11" s="227">
        <v>103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6.7000000000000002E-4</v>
      </c>
      <c r="O11" s="222">
        <f>ROUND(E11*N11,5)</f>
        <v>6.9010000000000002E-2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108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109</v>
      </c>
      <c r="C12" s="262" t="s">
        <v>110</v>
      </c>
      <c r="D12" s="221" t="s">
        <v>105</v>
      </c>
      <c r="E12" s="227">
        <v>120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3.0000000000000001E-5</v>
      </c>
      <c r="O12" s="222">
        <f>ROUND(E12*N12,5)</f>
        <v>3.5999999999999999E-3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108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111</v>
      </c>
      <c r="C13" s="262" t="s">
        <v>112</v>
      </c>
      <c r="D13" s="221" t="s">
        <v>105</v>
      </c>
      <c r="E13" s="227">
        <v>110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113</v>
      </c>
      <c r="C14" s="262" t="s">
        <v>114</v>
      </c>
      <c r="D14" s="221" t="s">
        <v>115</v>
      </c>
      <c r="E14" s="227">
        <v>8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2.1000000000000001E-4</v>
      </c>
      <c r="O14" s="222">
        <f>ROUND(E14*N14,5)</f>
        <v>1.6800000000000001E-3</v>
      </c>
      <c r="P14" s="222">
        <v>0</v>
      </c>
      <c r="Q14" s="222">
        <f>ROUND(E14*P14,5)</f>
        <v>0</v>
      </c>
      <c r="R14" s="222"/>
      <c r="S14" s="222"/>
      <c r="T14" s="223">
        <v>1.278</v>
      </c>
      <c r="U14" s="222">
        <f>ROUND(E14*T14,2)</f>
        <v>10.220000000000001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102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116</v>
      </c>
      <c r="C15" s="262" t="s">
        <v>117</v>
      </c>
      <c r="D15" s="221" t="s">
        <v>118</v>
      </c>
      <c r="E15" s="227">
        <v>8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102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8</v>
      </c>
      <c r="B16" s="219" t="s">
        <v>119</v>
      </c>
      <c r="C16" s="262" t="s">
        <v>120</v>
      </c>
      <c r="D16" s="221" t="s">
        <v>115</v>
      </c>
      <c r="E16" s="227">
        <v>8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7.3000000000000001E-3</v>
      </c>
      <c r="O16" s="222">
        <f>ROUND(E16*N16,5)</f>
        <v>5.8400000000000001E-2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108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9</v>
      </c>
      <c r="B17" s="219" t="s">
        <v>121</v>
      </c>
      <c r="C17" s="262" t="s">
        <v>122</v>
      </c>
      <c r="D17" s="221" t="s">
        <v>115</v>
      </c>
      <c r="E17" s="227">
        <v>8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0.12303</v>
      </c>
      <c r="O17" s="222">
        <f>ROUND(E17*N17,5)</f>
        <v>0.98424</v>
      </c>
      <c r="P17" s="222">
        <v>0</v>
      </c>
      <c r="Q17" s="222">
        <f>ROUND(E17*P17,5)</f>
        <v>0</v>
      </c>
      <c r="R17" s="222"/>
      <c r="S17" s="222"/>
      <c r="T17" s="223">
        <v>0.86299999999999999</v>
      </c>
      <c r="U17" s="222">
        <f>ROUND(E17*T17,2)</f>
        <v>6.9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102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10</v>
      </c>
      <c r="B18" s="219" t="s">
        <v>123</v>
      </c>
      <c r="C18" s="262" t="s">
        <v>124</v>
      </c>
      <c r="D18" s="221" t="s">
        <v>115</v>
      </c>
      <c r="E18" s="227">
        <v>8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108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11</v>
      </c>
      <c r="B19" s="219" t="s">
        <v>125</v>
      </c>
      <c r="C19" s="262" t="s">
        <v>126</v>
      </c>
      <c r="D19" s="221" t="s">
        <v>115</v>
      </c>
      <c r="E19" s="227">
        <v>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1.2E-2</v>
      </c>
      <c r="O19" s="222">
        <f>ROUND(E19*N19,5)</f>
        <v>9.6000000000000002E-2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19" t="s">
        <v>127</v>
      </c>
      <c r="C20" s="262" t="s">
        <v>128</v>
      </c>
      <c r="D20" s="221" t="s">
        <v>115</v>
      </c>
      <c r="E20" s="227">
        <v>8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108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13</v>
      </c>
      <c r="B21" s="219" t="s">
        <v>129</v>
      </c>
      <c r="C21" s="262" t="s">
        <v>130</v>
      </c>
      <c r="D21" s="221" t="s">
        <v>115</v>
      </c>
      <c r="E21" s="227">
        <v>8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97</v>
      </c>
      <c r="B22" s="220" t="s">
        <v>60</v>
      </c>
      <c r="C22" s="263" t="s">
        <v>61</v>
      </c>
      <c r="D22" s="224"/>
      <c r="E22" s="228"/>
      <c r="F22" s="231"/>
      <c r="G22" s="231">
        <f>SUMIF(AE23:AE27,"&lt;&gt;NOR",G23:G27)</f>
        <v>0</v>
      </c>
      <c r="H22" s="231"/>
      <c r="I22" s="231">
        <f>SUM(I23:I27)</f>
        <v>0</v>
      </c>
      <c r="J22" s="231"/>
      <c r="K22" s="231">
        <f>SUM(K23:K27)</f>
        <v>0</v>
      </c>
      <c r="L22" s="231"/>
      <c r="M22" s="231">
        <f>SUM(M23:M27)</f>
        <v>0</v>
      </c>
      <c r="N22" s="225"/>
      <c r="O22" s="225">
        <f>SUM(O23:O27)</f>
        <v>0</v>
      </c>
      <c r="P22" s="225"/>
      <c r="Q22" s="225">
        <f>SUM(Q23:Q27)</f>
        <v>0</v>
      </c>
      <c r="R22" s="225"/>
      <c r="S22" s="225"/>
      <c r="T22" s="226"/>
      <c r="U22" s="225">
        <f>SUM(U23:U27)</f>
        <v>0</v>
      </c>
      <c r="AE22" t="s">
        <v>98</v>
      </c>
    </row>
    <row r="23" spans="1:60" ht="22.5" outlineLevel="1" x14ac:dyDescent="0.2">
      <c r="A23" s="213">
        <v>14</v>
      </c>
      <c r="B23" s="219" t="s">
        <v>131</v>
      </c>
      <c r="C23" s="262" t="s">
        <v>132</v>
      </c>
      <c r="D23" s="221" t="s">
        <v>118</v>
      </c>
      <c r="E23" s="227">
        <v>8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102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15</v>
      </c>
      <c r="B24" s="219" t="s">
        <v>133</v>
      </c>
      <c r="C24" s="262" t="s">
        <v>134</v>
      </c>
      <c r="D24" s="221" t="s">
        <v>135</v>
      </c>
      <c r="E24" s="227">
        <v>64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102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16</v>
      </c>
      <c r="B25" s="219" t="s">
        <v>136</v>
      </c>
      <c r="C25" s="262" t="s">
        <v>137</v>
      </c>
      <c r="D25" s="221" t="s">
        <v>118</v>
      </c>
      <c r="E25" s="227">
        <v>8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17</v>
      </c>
      <c r="B26" s="219" t="s">
        <v>138</v>
      </c>
      <c r="C26" s="262" t="s">
        <v>139</v>
      </c>
      <c r="D26" s="221" t="s">
        <v>118</v>
      </c>
      <c r="E26" s="227">
        <v>8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18</v>
      </c>
      <c r="B27" s="219" t="s">
        <v>140</v>
      </c>
      <c r="C27" s="262" t="s">
        <v>141</v>
      </c>
      <c r="D27" s="221" t="s">
        <v>135</v>
      </c>
      <c r="E27" s="227">
        <v>8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102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97</v>
      </c>
      <c r="B28" s="220" t="s">
        <v>62</v>
      </c>
      <c r="C28" s="263" t="s">
        <v>63</v>
      </c>
      <c r="D28" s="224"/>
      <c r="E28" s="228"/>
      <c r="F28" s="231"/>
      <c r="G28" s="231">
        <f>SUMIF(AE29:AE34,"&lt;&gt;NOR",G29:G34)</f>
        <v>0</v>
      </c>
      <c r="H28" s="231"/>
      <c r="I28" s="231">
        <f>SUM(I29:I34)</f>
        <v>0</v>
      </c>
      <c r="J28" s="231"/>
      <c r="K28" s="231">
        <f>SUM(K29:K34)</f>
        <v>0</v>
      </c>
      <c r="L28" s="231"/>
      <c r="M28" s="231">
        <f>SUM(M29:M34)</f>
        <v>0</v>
      </c>
      <c r="N28" s="225"/>
      <c r="O28" s="225">
        <f>SUM(O29:O34)</f>
        <v>0</v>
      </c>
      <c r="P28" s="225"/>
      <c r="Q28" s="225">
        <f>SUM(Q29:Q34)</f>
        <v>0</v>
      </c>
      <c r="R28" s="225"/>
      <c r="S28" s="225"/>
      <c r="T28" s="226"/>
      <c r="U28" s="225">
        <f>SUM(U29:U34)</f>
        <v>0</v>
      </c>
      <c r="AE28" t="s">
        <v>98</v>
      </c>
    </row>
    <row r="29" spans="1:60" ht="22.5" outlineLevel="1" x14ac:dyDescent="0.2">
      <c r="A29" s="213">
        <v>19</v>
      </c>
      <c r="B29" s="219" t="s">
        <v>142</v>
      </c>
      <c r="C29" s="262" t="s">
        <v>143</v>
      </c>
      <c r="D29" s="221" t="s">
        <v>101</v>
      </c>
      <c r="E29" s="227">
        <v>103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102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20</v>
      </c>
      <c r="B30" s="219" t="s">
        <v>144</v>
      </c>
      <c r="C30" s="262" t="s">
        <v>145</v>
      </c>
      <c r="D30" s="221" t="s">
        <v>146</v>
      </c>
      <c r="E30" s="227">
        <v>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102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21</v>
      </c>
      <c r="B31" s="219" t="s">
        <v>147</v>
      </c>
      <c r="C31" s="262" t="s">
        <v>148</v>
      </c>
      <c r="D31" s="221" t="s">
        <v>101</v>
      </c>
      <c r="E31" s="227">
        <v>103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22</v>
      </c>
      <c r="B32" s="219" t="s">
        <v>149</v>
      </c>
      <c r="C32" s="262" t="s">
        <v>150</v>
      </c>
      <c r="D32" s="221" t="s">
        <v>118</v>
      </c>
      <c r="E32" s="227">
        <v>1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102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23</v>
      </c>
      <c r="B33" s="219" t="s">
        <v>151</v>
      </c>
      <c r="C33" s="262" t="s">
        <v>152</v>
      </c>
      <c r="D33" s="221" t="s">
        <v>118</v>
      </c>
      <c r="E33" s="227">
        <v>8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24</v>
      </c>
      <c r="B34" s="219" t="s">
        <v>153</v>
      </c>
      <c r="C34" s="262" t="s">
        <v>154</v>
      </c>
      <c r="D34" s="221" t="s">
        <v>101</v>
      </c>
      <c r="E34" s="227">
        <v>24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102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14" t="s">
        <v>97</v>
      </c>
      <c r="B35" s="220" t="s">
        <v>64</v>
      </c>
      <c r="C35" s="263" t="s">
        <v>65</v>
      </c>
      <c r="D35" s="224"/>
      <c r="E35" s="228"/>
      <c r="F35" s="231"/>
      <c r="G35" s="231">
        <f>SUMIF(AE36:AE36,"&lt;&gt;NOR",G36:G36)</f>
        <v>0</v>
      </c>
      <c r="H35" s="231"/>
      <c r="I35" s="231">
        <f>SUM(I36:I36)</f>
        <v>0</v>
      </c>
      <c r="J35" s="231"/>
      <c r="K35" s="231">
        <f>SUM(K36:K36)</f>
        <v>0</v>
      </c>
      <c r="L35" s="231"/>
      <c r="M35" s="231">
        <f>SUM(M36:M36)</f>
        <v>0</v>
      </c>
      <c r="N35" s="225"/>
      <c r="O35" s="225">
        <f>SUM(O36:O36)</f>
        <v>0</v>
      </c>
      <c r="P35" s="225"/>
      <c r="Q35" s="225">
        <f>SUM(Q36:Q36)</f>
        <v>0</v>
      </c>
      <c r="R35" s="225"/>
      <c r="S35" s="225"/>
      <c r="T35" s="226"/>
      <c r="U35" s="225">
        <f>SUM(U36:U36)</f>
        <v>0</v>
      </c>
      <c r="AE35" t="s">
        <v>98</v>
      </c>
    </row>
    <row r="36" spans="1:60" outlineLevel="1" x14ac:dyDescent="0.2">
      <c r="A36" s="213">
        <v>25</v>
      </c>
      <c r="B36" s="219" t="s">
        <v>155</v>
      </c>
      <c r="C36" s="262" t="s">
        <v>156</v>
      </c>
      <c r="D36" s="221" t="s">
        <v>146</v>
      </c>
      <c r="E36" s="227">
        <v>1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14" t="s">
        <v>97</v>
      </c>
      <c r="B37" s="220" t="s">
        <v>66</v>
      </c>
      <c r="C37" s="263" t="s">
        <v>67</v>
      </c>
      <c r="D37" s="224"/>
      <c r="E37" s="228"/>
      <c r="F37" s="231"/>
      <c r="G37" s="231">
        <f>SUMIF(AE38:AE38,"&lt;&gt;NOR",G38:G38)</f>
        <v>0</v>
      </c>
      <c r="H37" s="231"/>
      <c r="I37" s="231">
        <f>SUM(I38:I38)</f>
        <v>0</v>
      </c>
      <c r="J37" s="231"/>
      <c r="K37" s="231">
        <f>SUM(K38:K38)</f>
        <v>0</v>
      </c>
      <c r="L37" s="231"/>
      <c r="M37" s="231">
        <f>SUM(M38:M38)</f>
        <v>0</v>
      </c>
      <c r="N37" s="225"/>
      <c r="O37" s="225">
        <f>SUM(O38:O38)</f>
        <v>0</v>
      </c>
      <c r="P37" s="225"/>
      <c r="Q37" s="225">
        <f>SUM(Q38:Q38)</f>
        <v>0</v>
      </c>
      <c r="R37" s="225"/>
      <c r="S37" s="225"/>
      <c r="T37" s="226"/>
      <c r="U37" s="225">
        <f>SUM(U38:U38)</f>
        <v>0</v>
      </c>
      <c r="AE37" t="s">
        <v>98</v>
      </c>
    </row>
    <row r="38" spans="1:60" ht="22.5" outlineLevel="1" x14ac:dyDescent="0.2">
      <c r="A38" s="213">
        <v>26</v>
      </c>
      <c r="B38" s="219" t="s">
        <v>157</v>
      </c>
      <c r="C38" s="262" t="s">
        <v>158</v>
      </c>
      <c r="D38" s="221" t="s">
        <v>101</v>
      </c>
      <c r="E38" s="227">
        <v>80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0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102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14" t="s">
        <v>97</v>
      </c>
      <c r="B39" s="220" t="s">
        <v>68</v>
      </c>
      <c r="C39" s="263" t="s">
        <v>69</v>
      </c>
      <c r="D39" s="224"/>
      <c r="E39" s="228"/>
      <c r="F39" s="231"/>
      <c r="G39" s="231">
        <f>SUMIF(AE40:AE41,"&lt;&gt;NOR",G40:G41)</f>
        <v>0</v>
      </c>
      <c r="H39" s="231"/>
      <c r="I39" s="231">
        <f>SUM(I40:I41)</f>
        <v>0</v>
      </c>
      <c r="J39" s="231"/>
      <c r="K39" s="231">
        <f>SUM(K40:K41)</f>
        <v>0</v>
      </c>
      <c r="L39" s="231"/>
      <c r="M39" s="231">
        <f>SUM(M40:M41)</f>
        <v>0</v>
      </c>
      <c r="N39" s="225"/>
      <c r="O39" s="225">
        <f>SUM(O40:O41)</f>
        <v>0</v>
      </c>
      <c r="P39" s="225"/>
      <c r="Q39" s="225">
        <f>SUM(Q40:Q41)</f>
        <v>0</v>
      </c>
      <c r="R39" s="225"/>
      <c r="S39" s="225"/>
      <c r="T39" s="226"/>
      <c r="U39" s="225">
        <f>SUM(U40:U41)</f>
        <v>49.88</v>
      </c>
      <c r="AE39" t="s">
        <v>98</v>
      </c>
    </row>
    <row r="40" spans="1:60" outlineLevel="1" x14ac:dyDescent="0.2">
      <c r="A40" s="213">
        <v>27</v>
      </c>
      <c r="B40" s="219" t="s">
        <v>159</v>
      </c>
      <c r="C40" s="262" t="s">
        <v>160</v>
      </c>
      <c r="D40" s="221" t="s">
        <v>161</v>
      </c>
      <c r="E40" s="227">
        <v>8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5.99</v>
      </c>
      <c r="U40" s="222">
        <f>ROUND(E40*T40,2)</f>
        <v>47.92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102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0">
        <v>28</v>
      </c>
      <c r="B41" s="241" t="s">
        <v>162</v>
      </c>
      <c r="C41" s="264" t="s">
        <v>163</v>
      </c>
      <c r="D41" s="242" t="s">
        <v>105</v>
      </c>
      <c r="E41" s="243">
        <v>103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0</v>
      </c>
      <c r="M41" s="245">
        <f>G41*(1+L41/100)</f>
        <v>0</v>
      </c>
      <c r="N41" s="246">
        <v>0</v>
      </c>
      <c r="O41" s="246">
        <f>ROUND(E41*N41,5)</f>
        <v>0</v>
      </c>
      <c r="P41" s="246">
        <v>0</v>
      </c>
      <c r="Q41" s="246">
        <f>ROUND(E41*P41,5)</f>
        <v>0</v>
      </c>
      <c r="R41" s="246"/>
      <c r="S41" s="246"/>
      <c r="T41" s="247">
        <v>1.9E-2</v>
      </c>
      <c r="U41" s="246">
        <f>ROUND(E41*T41,2)</f>
        <v>1.96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6"/>
      <c r="B42" s="7" t="s">
        <v>164</v>
      </c>
      <c r="C42" s="265" t="s">
        <v>164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v>15</v>
      </c>
      <c r="AD42">
        <v>21</v>
      </c>
    </row>
    <row r="43" spans="1:60" x14ac:dyDescent="0.2">
      <c r="A43" s="248"/>
      <c r="B43" s="249">
        <v>26</v>
      </c>
      <c r="C43" s="266" t="s">
        <v>164</v>
      </c>
      <c r="D43" s="250"/>
      <c r="E43" s="250"/>
      <c r="F43" s="250"/>
      <c r="G43" s="261">
        <f>G8+G22+G28+G35+G37+G39</f>
        <v>0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C43">
        <f>SUMIF(L7:L41,AC42,G7:G41)</f>
        <v>0</v>
      </c>
      <c r="AD43">
        <f>SUMIF(L7:L41,AD42,G7:G41)</f>
        <v>0</v>
      </c>
      <c r="AE43" t="s">
        <v>165</v>
      </c>
    </row>
    <row r="44" spans="1:60" x14ac:dyDescent="0.2">
      <c r="A44" s="6"/>
      <c r="B44" s="7" t="s">
        <v>164</v>
      </c>
      <c r="C44" s="265" t="s">
        <v>164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6"/>
      <c r="B45" s="7" t="s">
        <v>164</v>
      </c>
      <c r="C45" s="265" t="s">
        <v>164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1">
        <v>33</v>
      </c>
      <c r="B46" s="251"/>
      <c r="C46" s="267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2"/>
      <c r="B47" s="253"/>
      <c r="C47" s="268"/>
      <c r="D47" s="253"/>
      <c r="E47" s="253"/>
      <c r="F47" s="253"/>
      <c r="G47" s="254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E47" t="s">
        <v>166</v>
      </c>
    </row>
    <row r="48" spans="1:60" x14ac:dyDescent="0.2">
      <c r="A48" s="255"/>
      <c r="B48" s="256"/>
      <c r="C48" s="269"/>
      <c r="D48" s="256"/>
      <c r="E48" s="256"/>
      <c r="F48" s="256"/>
      <c r="G48" s="25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5"/>
      <c r="B49" s="256"/>
      <c r="C49" s="269"/>
      <c r="D49" s="256"/>
      <c r="E49" s="256"/>
      <c r="F49" s="256"/>
      <c r="G49" s="257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55"/>
      <c r="B50" s="256"/>
      <c r="C50" s="269"/>
      <c r="D50" s="256"/>
      <c r="E50" s="256"/>
      <c r="F50" s="256"/>
      <c r="G50" s="25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8"/>
      <c r="B51" s="259"/>
      <c r="C51" s="270"/>
      <c r="D51" s="259"/>
      <c r="E51" s="259"/>
      <c r="F51" s="259"/>
      <c r="G51" s="26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6"/>
      <c r="B52" s="7" t="s">
        <v>164</v>
      </c>
      <c r="C52" s="265" t="s">
        <v>164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C53" s="271"/>
      <c r="AE53" t="s">
        <v>167</v>
      </c>
    </row>
  </sheetData>
  <mergeCells count="6">
    <mergeCell ref="A1:G1"/>
    <mergeCell ref="C2:G2"/>
    <mergeCell ref="C3:G3"/>
    <mergeCell ref="C4:G4"/>
    <mergeCell ref="A46:C46"/>
    <mergeCell ref="A47:G5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2021-03-11T17:57:07Z</dcterms:modified>
</cp:coreProperties>
</file>